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regtk\Desktop\Митин\АБК\Расчет форма\"/>
    </mc:Choice>
  </mc:AlternateContent>
  <xr:revisionPtr revIDLastSave="0" documentId="13_ncr:1_{0A934D2B-CE7E-4DAC-A629-6FDF70F43F3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АС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2" l="1"/>
  <c r="E41" i="2"/>
  <c r="A41" i="2"/>
  <c r="E40" i="2"/>
  <c r="I40" i="2" s="1"/>
  <c r="I39" i="2"/>
  <c r="E39" i="2"/>
  <c r="E38" i="2"/>
  <c r="I38" i="2" s="1"/>
  <c r="D37" i="2"/>
  <c r="E37" i="2" s="1"/>
  <c r="I37" i="2" s="1"/>
  <c r="E36" i="2"/>
  <c r="I36" i="2" s="1"/>
  <c r="E35" i="2"/>
  <c r="I35" i="2" s="1"/>
  <c r="I34" i="2"/>
  <c r="E34" i="2"/>
  <c r="G33" i="2"/>
  <c r="G42" i="2" s="1"/>
  <c r="E30" i="2"/>
  <c r="I30" i="2" s="1"/>
  <c r="E29" i="2"/>
  <c r="I29" i="2" s="1"/>
  <c r="I27" i="2" s="1"/>
  <c r="E28" i="2"/>
  <c r="I28" i="2" s="1"/>
  <c r="G27" i="2"/>
  <c r="E27" i="2"/>
  <c r="E26" i="2"/>
  <c r="I26" i="2" s="1"/>
  <c r="A26" i="2"/>
  <c r="I25" i="2"/>
  <c r="E25" i="2"/>
  <c r="E24" i="2"/>
  <c r="I24" i="2" s="1"/>
  <c r="E23" i="2"/>
  <c r="I23" i="2" s="1"/>
  <c r="I22" i="2"/>
  <c r="E22" i="2"/>
  <c r="D22" i="2"/>
  <c r="E21" i="2"/>
  <c r="I21" i="2" s="1"/>
  <c r="I20" i="2"/>
  <c r="E20" i="2"/>
  <c r="E19" i="2"/>
  <c r="I19" i="2" s="1"/>
  <c r="G18" i="2"/>
  <c r="A17" i="2"/>
  <c r="E15" i="2"/>
  <c r="E16" i="2" s="1"/>
  <c r="I16" i="2" s="1"/>
  <c r="E14" i="2"/>
  <c r="I14" i="2" s="1"/>
  <c r="A14" i="2"/>
  <c r="E11" i="2"/>
  <c r="I11" i="2" s="1"/>
  <c r="I10" i="2" s="1"/>
  <c r="E10" i="2"/>
  <c r="E12" i="2" s="1"/>
  <c r="G12" i="2" s="1"/>
  <c r="I9" i="2"/>
  <c r="E9" i="2"/>
  <c r="I8" i="2"/>
  <c r="E8" i="2"/>
  <c r="E7" i="2"/>
  <c r="I7" i="2" s="1"/>
  <c r="A7" i="2"/>
  <c r="A8" i="2" s="1"/>
  <c r="A9" i="2" s="1"/>
  <c r="E6" i="2"/>
  <c r="I6" i="2" s="1"/>
  <c r="A6" i="2"/>
  <c r="E5" i="2"/>
  <c r="I5" i="2" s="1"/>
  <c r="G4" i="2"/>
  <c r="I18" i="2" l="1"/>
  <c r="I4" i="2"/>
  <c r="E13" i="2"/>
  <c r="I13" i="2" s="1"/>
  <c r="I12" i="2" s="1"/>
  <c r="I33" i="2"/>
  <c r="I42" i="2" s="1"/>
  <c r="G15" i="2"/>
  <c r="G10" i="2"/>
  <c r="G31" i="2" s="1"/>
  <c r="G43" i="2" s="1"/>
  <c r="E17" i="2"/>
  <c r="I17" i="2" s="1"/>
  <c r="I15" i="2" s="1"/>
  <c r="I31" i="2" l="1"/>
  <c r="I43" i="2" s="1"/>
  <c r="G44" i="2"/>
  <c r="G45" i="2" l="1"/>
  <c r="G48" i="2" s="1"/>
  <c r="I46" i="2"/>
  <c r="I47" i="2" s="1"/>
  <c r="G49" i="2" l="1"/>
  <c r="I48" i="2"/>
  <c r="H51" i="2" l="1"/>
</calcChain>
</file>

<file path=xl/sharedStrings.xml><?xml version="1.0" encoding="utf-8"?>
<sst xmlns="http://schemas.openxmlformats.org/spreadsheetml/2006/main" count="93" uniqueCount="57">
  <si>
    <t>Наим.</t>
  </si>
  <si>
    <t>ед.</t>
  </si>
  <si>
    <t>норма МАТ</t>
  </si>
  <si>
    <t>кол.</t>
  </si>
  <si>
    <t>ФОТ, руб</t>
  </si>
  <si>
    <t>Итого ФОТ, руб</t>
  </si>
  <si>
    <t>Стоимость материала, руб</t>
  </si>
  <si>
    <t>Итого материал, руб</t>
  </si>
  <si>
    <t>Раздел 1. Устройство перегородок</t>
  </si>
  <si>
    <t>м2</t>
  </si>
  <si>
    <t>мп</t>
  </si>
  <si>
    <t>шт.</t>
  </si>
  <si>
    <t>кг.</t>
  </si>
  <si>
    <t>л</t>
  </si>
  <si>
    <t>Изготовление и монтаж металлоконструкций перегородок</t>
  </si>
  <si>
    <t>т</t>
  </si>
  <si>
    <t>Труба стальная профильная 100х100х4мм, L12м, 11,84кг/м</t>
  </si>
  <si>
    <t>Электроды ОК 46.00 d4мм 6,6кг (ESAB)</t>
  </si>
  <si>
    <t>Сталь листовая  горячекатанная С235  4мм</t>
  </si>
  <si>
    <t>Сталь листовая  горячекатанная С235  6мм</t>
  </si>
  <si>
    <t>Автокран 3-10 тонн (аренда)</t>
  </si>
  <si>
    <t>час</t>
  </si>
  <si>
    <t>Огрунтовка металлических поверхностей каркаса  на 1 раз</t>
  </si>
  <si>
    <t>Грунтовка Selkor ГФ-021 серая 25 кг</t>
  </si>
  <si>
    <t>Окраска металлических поверхностей каркаса  эмалью ПФ 115 на 2 раза</t>
  </si>
  <si>
    <t>Эмаль ПФ-115 Proremontt серая 20кг</t>
  </si>
  <si>
    <t>Уайт-спирит Арикон ТУ 0251-001-72021999-2006 канистра 10л WHI10</t>
  </si>
  <si>
    <t>Огнезащитная обработка металлических конструкций, разработка ППР, получение протокола качества</t>
  </si>
  <si>
    <t>Огнезащитная краска Кедр S ВМ</t>
  </si>
  <si>
    <t>Укрывной материал</t>
  </si>
  <si>
    <t>Стеновая трехслойная сэндвич-панель Металл Профиль МП ТСП-Z с видимым креплением Z-Lock (минвата)</t>
  </si>
  <si>
    <t xml:space="preserve">Саморез Ø4,2х16(19) с прессшайбой или  заклепка Ø3,2х8 (цветная
комбинированная) </t>
  </si>
  <si>
    <t>Самонарезающий винт Ø5,5х140 с ЭПДМ-прокладкой</t>
  </si>
  <si>
    <t>Скоба замка SECRET FIX</t>
  </si>
  <si>
    <t>Уплотнитель терморазделяющая полоса</t>
  </si>
  <si>
    <t>Герметик силиконовый PH-нейтральный 310мл</t>
  </si>
  <si>
    <t>Пена монтажная, 750</t>
  </si>
  <si>
    <t>Устройство в жилых зданиях межкомнатных перегородок с однослойной обшивкой: с изоляционной прокладкой АС2</t>
  </si>
  <si>
    <t>Саморез Ø4,2х16 с прессшайбой</t>
  </si>
  <si>
    <t>Устройство доборных элементов из оцинкованной стали</t>
  </si>
  <si>
    <t>Изделия из оцинкованной стали RAL 9003 (в среднем 400мм)</t>
  </si>
  <si>
    <t>Итого по Раздел 1. Устройство перегородок</t>
  </si>
  <si>
    <t>Раздел 2. Устройство потолка</t>
  </si>
  <si>
    <t>Монтаж потолков подвесных: из сэндвич-панелей по стальному каркасу   АС2</t>
  </si>
  <si>
    <t>Кровельная трехслойная сэндвич-панель Металл Профиль МП ТСП-K (минвата)</t>
  </si>
  <si>
    <t xml:space="preserve">Саморез Ø4,8х19 с прессшайбой </t>
  </si>
  <si>
    <t>Самонарезающий винт Ø5,5х190 с ЭПДМ-прокладкой</t>
  </si>
  <si>
    <t>Итого по Раздел 2. Устройство потолка</t>
  </si>
  <si>
    <t>Итого объект:</t>
  </si>
  <si>
    <t>Прочие расходы 7% от Фот</t>
  </si>
  <si>
    <t>Накладные расходы 15% от Фот</t>
  </si>
  <si>
    <t>Расходные материалы 8% от материалов</t>
  </si>
  <si>
    <t>Доставка материалов 5% от материалов</t>
  </si>
  <si>
    <t xml:space="preserve">Итого </t>
  </si>
  <si>
    <t>НДС 20%</t>
  </si>
  <si>
    <t>Всего затраты по объекту:</t>
  </si>
  <si>
    <t>Реконструкция теплиц АП "Алтайское" часть АС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</si>
</sst>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"/>
    <numFmt numFmtId="165" formatCode="0.0000"/>
    <numFmt numFmtId="166" formatCode="_-* #,##0.00\ _₽_-;\-* #,##0.00\ _₽_-;_-* &quot;-&quot;??\ _₽_-;_-@"/>
    <numFmt numFmtId="167" formatCode="_-* #,##0.000_-;\-* #,##0.000_-;_-* &quot;-&quot;??_-;_-@"/>
  </numFmts>
  <fonts count="4" x14ac:knownFonts="1">
    <font>
      <sz val="1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/>
    <xf numFmtId="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6" fontId="1" fillId="0" borderId="0" xfId="0" applyNumberFormat="1" applyFont="1"/>
    <xf numFmtId="167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166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tabSelected="1" topLeftCell="A28" workbookViewId="0">
      <selection activeCell="H34" sqref="H34:H41"/>
    </sheetView>
  </sheetViews>
  <sheetFormatPr defaultColWidth="14.42578125" defaultRowHeight="15" customHeight="1" x14ac:dyDescent="0.25"/>
  <cols>
    <col min="1" max="1" width="3.85546875" customWidth="1"/>
    <col min="2" max="2" width="63.42578125" customWidth="1"/>
    <col min="3" max="3" width="8" customWidth="1"/>
    <col min="4" max="5" width="14.42578125" customWidth="1"/>
    <col min="6" max="6" width="14.7109375" customWidth="1"/>
    <col min="7" max="7" width="19.5703125" customWidth="1"/>
    <col min="8" max="8" width="18.7109375" customWidth="1"/>
    <col min="9" max="9" width="19.85546875" customWidth="1"/>
    <col min="10" max="13" width="9.140625" customWidth="1"/>
  </cols>
  <sheetData>
    <row r="1" spans="1:13" ht="15.75" customHeight="1" x14ac:dyDescent="0.25">
      <c r="A1" s="1"/>
      <c r="B1" s="2" t="s">
        <v>56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</row>
    <row r="2" spans="1:13" ht="33.75" customHeight="1" x14ac:dyDescent="0.25">
      <c r="A2" s="6"/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8" t="s">
        <v>6</v>
      </c>
      <c r="I2" s="8" t="s">
        <v>7</v>
      </c>
      <c r="J2" s="4"/>
      <c r="K2" s="4"/>
      <c r="L2" s="4"/>
      <c r="M2" s="4"/>
    </row>
    <row r="3" spans="1:13" ht="15.75" customHeight="1" x14ac:dyDescent="0.25">
      <c r="A3" s="9"/>
      <c r="B3" s="10" t="s">
        <v>8</v>
      </c>
      <c r="C3" s="9"/>
      <c r="D3" s="9"/>
      <c r="E3" s="9"/>
      <c r="F3" s="11"/>
      <c r="G3" s="11"/>
      <c r="H3" s="11"/>
      <c r="I3" s="11"/>
      <c r="J3" s="5"/>
      <c r="K3" s="5"/>
      <c r="L3" s="5"/>
      <c r="M3" s="5"/>
    </row>
    <row r="4" spans="1:13" ht="15.75" customHeight="1" x14ac:dyDescent="0.25">
      <c r="A4" s="6">
        <v>3</v>
      </c>
      <c r="B4" s="20" t="s">
        <v>14</v>
      </c>
      <c r="C4" s="6" t="s">
        <v>15</v>
      </c>
      <c r="D4" s="6"/>
      <c r="E4" s="6">
        <v>5.484</v>
      </c>
      <c r="F4" s="12"/>
      <c r="G4" s="28">
        <f>F4*E4</f>
        <v>0</v>
      </c>
      <c r="H4" s="12"/>
      <c r="I4" s="28">
        <f>SUM(I5:I9)</f>
        <v>0</v>
      </c>
      <c r="J4" s="4"/>
      <c r="K4" s="4"/>
      <c r="L4" s="4"/>
      <c r="M4" s="4"/>
    </row>
    <row r="5" spans="1:13" ht="15.75" customHeight="1" x14ac:dyDescent="0.25">
      <c r="A5" s="13">
        <v>1</v>
      </c>
      <c r="B5" s="14" t="s">
        <v>16</v>
      </c>
      <c r="C5" s="15" t="s">
        <v>15</v>
      </c>
      <c r="D5" s="16">
        <v>1.05</v>
      </c>
      <c r="E5" s="27">
        <f t="shared" ref="E5:E9" si="0">D5*$E$4</f>
        <v>5.7582000000000004</v>
      </c>
      <c r="F5" s="18"/>
      <c r="G5" s="18"/>
      <c r="H5" s="18"/>
      <c r="I5" s="29">
        <f t="shared" ref="I5:I9" si="1">E5*H5</f>
        <v>0</v>
      </c>
      <c r="J5" s="19"/>
      <c r="K5" s="19"/>
      <c r="L5" s="19"/>
      <c r="M5" s="19"/>
    </row>
    <row r="6" spans="1:13" ht="15.75" customHeight="1" x14ac:dyDescent="0.25">
      <c r="A6" s="13">
        <f t="shared" ref="A6:A9" si="2">A5+1</f>
        <v>2</v>
      </c>
      <c r="B6" s="14" t="s">
        <v>17</v>
      </c>
      <c r="C6" s="15" t="s">
        <v>12</v>
      </c>
      <c r="D6" s="16">
        <v>45</v>
      </c>
      <c r="E6" s="27">
        <f t="shared" si="0"/>
        <v>246.78</v>
      </c>
      <c r="F6" s="18"/>
      <c r="G6" s="18"/>
      <c r="H6" s="18"/>
      <c r="I6" s="29">
        <f t="shared" si="1"/>
        <v>0</v>
      </c>
      <c r="J6" s="19"/>
      <c r="K6" s="19"/>
      <c r="L6" s="19"/>
      <c r="M6" s="19"/>
    </row>
    <row r="7" spans="1:13" ht="15.75" customHeight="1" x14ac:dyDescent="0.25">
      <c r="A7" s="13">
        <f t="shared" si="2"/>
        <v>3</v>
      </c>
      <c r="B7" s="14" t="s">
        <v>18</v>
      </c>
      <c r="C7" s="15" t="s">
        <v>15</v>
      </c>
      <c r="D7" s="16">
        <v>2.5000000000000001E-2</v>
      </c>
      <c r="E7" s="27">
        <f t="shared" si="0"/>
        <v>0.1371</v>
      </c>
      <c r="F7" s="18"/>
      <c r="G7" s="18"/>
      <c r="H7" s="18"/>
      <c r="I7" s="29">
        <f t="shared" si="1"/>
        <v>0</v>
      </c>
      <c r="J7" s="19"/>
      <c r="K7" s="19"/>
      <c r="L7" s="19"/>
      <c r="M7" s="19"/>
    </row>
    <row r="8" spans="1:13" ht="15.75" customHeight="1" x14ac:dyDescent="0.25">
      <c r="A8" s="13">
        <f t="shared" si="2"/>
        <v>4</v>
      </c>
      <c r="B8" s="14" t="s">
        <v>19</v>
      </c>
      <c r="C8" s="15" t="s">
        <v>15</v>
      </c>
      <c r="D8" s="16">
        <v>0.03</v>
      </c>
      <c r="E8" s="27">
        <f t="shared" si="0"/>
        <v>0.16452</v>
      </c>
      <c r="F8" s="18"/>
      <c r="G8" s="18"/>
      <c r="H8" s="18"/>
      <c r="I8" s="29">
        <f t="shared" si="1"/>
        <v>0</v>
      </c>
      <c r="J8" s="19"/>
      <c r="K8" s="19"/>
      <c r="L8" s="19"/>
      <c r="M8" s="19"/>
    </row>
    <row r="9" spans="1:13" ht="15.75" customHeight="1" x14ac:dyDescent="0.25">
      <c r="A9" s="13">
        <f t="shared" si="2"/>
        <v>5</v>
      </c>
      <c r="B9" s="14" t="s">
        <v>20</v>
      </c>
      <c r="C9" s="15" t="s">
        <v>21</v>
      </c>
      <c r="D9" s="16">
        <v>3</v>
      </c>
      <c r="E9" s="17">
        <f t="shared" si="0"/>
        <v>16.451999999999998</v>
      </c>
      <c r="F9" s="18"/>
      <c r="G9" s="18"/>
      <c r="H9" s="18"/>
      <c r="I9" s="29">
        <f t="shared" si="1"/>
        <v>0</v>
      </c>
      <c r="J9" s="19"/>
      <c r="K9" s="19"/>
      <c r="L9" s="19"/>
      <c r="M9" s="19"/>
    </row>
    <row r="10" spans="1:13" ht="15.75" customHeight="1" x14ac:dyDescent="0.25">
      <c r="A10" s="6">
        <v>4</v>
      </c>
      <c r="B10" s="20" t="s">
        <v>22</v>
      </c>
      <c r="C10" s="6" t="s">
        <v>9</v>
      </c>
      <c r="D10" s="6"/>
      <c r="E10" s="6">
        <f>1375*0.15</f>
        <v>206.25</v>
      </c>
      <c r="F10" s="12"/>
      <c r="G10" s="28">
        <f>F10*E10</f>
        <v>0</v>
      </c>
      <c r="H10" s="12"/>
      <c r="I10" s="28">
        <f>I11</f>
        <v>0</v>
      </c>
      <c r="J10" s="4"/>
      <c r="K10" s="4"/>
      <c r="L10" s="4"/>
      <c r="M10" s="4"/>
    </row>
    <row r="11" spans="1:13" ht="15.75" customHeight="1" x14ac:dyDescent="0.25">
      <c r="A11" s="13">
        <v>1</v>
      </c>
      <c r="B11" s="14" t="s">
        <v>23</v>
      </c>
      <c r="C11" s="15" t="s">
        <v>12</v>
      </c>
      <c r="D11" s="16">
        <v>0.2</v>
      </c>
      <c r="E11" s="17">
        <f>D11*$E$10</f>
        <v>41.25</v>
      </c>
      <c r="F11" s="18"/>
      <c r="G11" s="18"/>
      <c r="H11" s="18"/>
      <c r="I11" s="29">
        <f>E11*H11</f>
        <v>0</v>
      </c>
      <c r="J11" s="19"/>
      <c r="K11" s="19"/>
      <c r="L11" s="19"/>
      <c r="M11" s="19"/>
    </row>
    <row r="12" spans="1:13" ht="15.75" customHeight="1" x14ac:dyDescent="0.25">
      <c r="A12" s="6">
        <v>5</v>
      </c>
      <c r="B12" s="20" t="s">
        <v>24</v>
      </c>
      <c r="C12" s="6" t="s">
        <v>9</v>
      </c>
      <c r="D12" s="6"/>
      <c r="E12" s="6">
        <f>E10</f>
        <v>206.25</v>
      </c>
      <c r="F12" s="12"/>
      <c r="G12" s="28">
        <f>F12*E12</f>
        <v>0</v>
      </c>
      <c r="H12" s="12"/>
      <c r="I12" s="28">
        <f>SUM(I13:I14)</f>
        <v>0</v>
      </c>
      <c r="J12" s="4"/>
      <c r="K12" s="4"/>
      <c r="L12" s="4"/>
      <c r="M12" s="4"/>
    </row>
    <row r="13" spans="1:13" ht="15.75" customHeight="1" x14ac:dyDescent="0.25">
      <c r="A13" s="13">
        <v>1</v>
      </c>
      <c r="B13" s="14" t="s">
        <v>25</v>
      </c>
      <c r="C13" s="15" t="s">
        <v>12</v>
      </c>
      <c r="D13" s="16">
        <v>0.4</v>
      </c>
      <c r="E13" s="17">
        <f t="shared" ref="E13:E14" si="3">D13*$E$12</f>
        <v>82.5</v>
      </c>
      <c r="F13" s="18"/>
      <c r="G13" s="18"/>
      <c r="H13" s="18"/>
      <c r="I13" s="29">
        <f t="shared" ref="I13:I14" si="4">E13*H13</f>
        <v>0</v>
      </c>
      <c r="J13" s="19"/>
      <c r="K13" s="19"/>
      <c r="L13" s="19"/>
      <c r="M13" s="19"/>
    </row>
    <row r="14" spans="1:13" ht="15.75" customHeight="1" x14ac:dyDescent="0.25">
      <c r="A14" s="13">
        <f>A13+1</f>
        <v>2</v>
      </c>
      <c r="B14" s="14" t="s">
        <v>26</v>
      </c>
      <c r="C14" s="15" t="s">
        <v>13</v>
      </c>
      <c r="D14" s="16">
        <v>0.1</v>
      </c>
      <c r="E14" s="17">
        <f t="shared" si="3"/>
        <v>20.625</v>
      </c>
      <c r="F14" s="18"/>
      <c r="G14" s="18"/>
      <c r="H14" s="18"/>
      <c r="I14" s="29">
        <f t="shared" si="4"/>
        <v>0</v>
      </c>
      <c r="J14" s="19"/>
      <c r="K14" s="19"/>
      <c r="L14" s="19"/>
      <c r="M14" s="19"/>
    </row>
    <row r="15" spans="1:13" ht="15.75" customHeight="1" x14ac:dyDescent="0.25">
      <c r="A15" s="6">
        <v>6</v>
      </c>
      <c r="B15" s="20" t="s">
        <v>27</v>
      </c>
      <c r="C15" s="6" t="s">
        <v>9</v>
      </c>
      <c r="D15" s="6"/>
      <c r="E15" s="6">
        <f>1248*0.15</f>
        <v>187.2</v>
      </c>
      <c r="F15" s="12"/>
      <c r="G15" s="28">
        <f>F15*E15</f>
        <v>0</v>
      </c>
      <c r="H15" s="12"/>
      <c r="I15" s="28">
        <f>SUM(I16:I17)</f>
        <v>0</v>
      </c>
      <c r="J15" s="4"/>
      <c r="K15" s="4"/>
      <c r="L15" s="4"/>
      <c r="M15" s="4"/>
    </row>
    <row r="16" spans="1:13" ht="15.75" customHeight="1" x14ac:dyDescent="0.25">
      <c r="A16" s="13">
        <v>1</v>
      </c>
      <c r="B16" s="14" t="s">
        <v>28</v>
      </c>
      <c r="C16" s="15" t="s">
        <v>12</v>
      </c>
      <c r="D16" s="16">
        <v>1.4</v>
      </c>
      <c r="E16" s="17">
        <f t="shared" ref="E16:E17" si="5">D16*$E$15</f>
        <v>262.08</v>
      </c>
      <c r="F16" s="18"/>
      <c r="G16" s="18"/>
      <c r="H16" s="18"/>
      <c r="I16" s="29">
        <f t="shared" ref="I16:I17" si="6">E16*H16</f>
        <v>0</v>
      </c>
      <c r="J16" s="19"/>
      <c r="K16" s="19"/>
      <c r="L16" s="19"/>
      <c r="M16" s="19"/>
    </row>
    <row r="17" spans="1:13" ht="15.75" customHeight="1" x14ac:dyDescent="0.25">
      <c r="A17" s="13">
        <f>A16+1</f>
        <v>2</v>
      </c>
      <c r="B17" s="14" t="s">
        <v>29</v>
      </c>
      <c r="C17" s="15" t="s">
        <v>9</v>
      </c>
      <c r="D17" s="16">
        <v>0.81</v>
      </c>
      <c r="E17" s="17">
        <f t="shared" si="5"/>
        <v>151.63200000000001</v>
      </c>
      <c r="F17" s="18"/>
      <c r="G17" s="18"/>
      <c r="H17" s="18"/>
      <c r="I17" s="29">
        <f t="shared" si="6"/>
        <v>0</v>
      </c>
      <c r="J17" s="19"/>
      <c r="K17" s="19"/>
      <c r="L17" s="19"/>
      <c r="M17" s="19"/>
    </row>
    <row r="18" spans="1:13" ht="15.75" customHeight="1" x14ac:dyDescent="0.25">
      <c r="A18" s="6">
        <v>7</v>
      </c>
      <c r="B18" s="20" t="s">
        <v>37</v>
      </c>
      <c r="C18" s="6" t="s">
        <v>9</v>
      </c>
      <c r="D18" s="6"/>
      <c r="E18" s="6">
        <v>3534.03</v>
      </c>
      <c r="F18" s="12"/>
      <c r="G18" s="28">
        <f>F18*E18</f>
        <v>0</v>
      </c>
      <c r="H18" s="12"/>
      <c r="I18" s="28">
        <f>SUM(I19:I26)</f>
        <v>0</v>
      </c>
      <c r="J18" s="4"/>
      <c r="K18" s="4"/>
      <c r="L18" s="4"/>
      <c r="M18" s="4"/>
    </row>
    <row r="19" spans="1:13" ht="15.75" customHeight="1" x14ac:dyDescent="0.25">
      <c r="A19" s="13">
        <v>1</v>
      </c>
      <c r="B19" s="14" t="s">
        <v>30</v>
      </c>
      <c r="C19" s="15" t="s">
        <v>9</v>
      </c>
      <c r="D19" s="17">
        <v>1.06</v>
      </c>
      <c r="E19" s="17">
        <f t="shared" ref="E19:E26" si="7">D19*$E$18</f>
        <v>3746.0718000000006</v>
      </c>
      <c r="F19" s="18"/>
      <c r="G19" s="18"/>
      <c r="H19" s="18"/>
      <c r="I19" s="29">
        <f t="shared" ref="I19:I26" si="8">E19*H19</f>
        <v>0</v>
      </c>
      <c r="J19" s="19"/>
      <c r="K19" s="19"/>
      <c r="L19" s="19"/>
      <c r="M19" s="19"/>
    </row>
    <row r="20" spans="1:13" ht="15.75" customHeight="1" x14ac:dyDescent="0.25">
      <c r="A20" s="13">
        <v>2</v>
      </c>
      <c r="B20" s="14" t="s">
        <v>38</v>
      </c>
      <c r="C20" s="15" t="s">
        <v>11</v>
      </c>
      <c r="D20" s="17">
        <v>5</v>
      </c>
      <c r="E20" s="17">
        <f t="shared" si="7"/>
        <v>17670.150000000001</v>
      </c>
      <c r="F20" s="18"/>
      <c r="G20" s="18"/>
      <c r="H20" s="18"/>
      <c r="I20" s="29">
        <f t="shared" si="8"/>
        <v>0</v>
      </c>
      <c r="J20" s="19"/>
      <c r="K20" s="19"/>
      <c r="L20" s="19"/>
      <c r="M20" s="19"/>
    </row>
    <row r="21" spans="1:13" ht="15.75" customHeight="1" x14ac:dyDescent="0.25">
      <c r="A21" s="13">
        <v>3</v>
      </c>
      <c r="B21" s="14" t="s">
        <v>32</v>
      </c>
      <c r="C21" s="15" t="s">
        <v>11</v>
      </c>
      <c r="D21" s="17">
        <v>2</v>
      </c>
      <c r="E21" s="17">
        <f t="shared" si="7"/>
        <v>7068.06</v>
      </c>
      <c r="F21" s="18"/>
      <c r="G21" s="18"/>
      <c r="H21" s="18"/>
      <c r="I21" s="29">
        <f t="shared" si="8"/>
        <v>0</v>
      </c>
      <c r="J21" s="19"/>
      <c r="K21" s="19"/>
      <c r="L21" s="19"/>
      <c r="M21" s="19"/>
    </row>
    <row r="22" spans="1:13" ht="15.75" customHeight="1" x14ac:dyDescent="0.25">
      <c r="A22" s="13">
        <v>4</v>
      </c>
      <c r="B22" s="14" t="s">
        <v>33</v>
      </c>
      <c r="C22" s="15" t="s">
        <v>11</v>
      </c>
      <c r="D22" s="17">
        <f>D21</f>
        <v>2</v>
      </c>
      <c r="E22" s="17">
        <f t="shared" si="7"/>
        <v>7068.06</v>
      </c>
      <c r="F22" s="18"/>
      <c r="G22" s="18"/>
      <c r="H22" s="18"/>
      <c r="I22" s="29">
        <f t="shared" si="8"/>
        <v>0</v>
      </c>
      <c r="J22" s="19"/>
      <c r="K22" s="19"/>
      <c r="L22" s="19"/>
      <c r="M22" s="19"/>
    </row>
    <row r="23" spans="1:13" ht="15.75" customHeight="1" x14ac:dyDescent="0.25">
      <c r="A23" s="13">
        <v>5</v>
      </c>
      <c r="B23" s="14" t="s">
        <v>34</v>
      </c>
      <c r="C23" s="15" t="s">
        <v>10</v>
      </c>
      <c r="D23" s="17">
        <v>1</v>
      </c>
      <c r="E23" s="17">
        <f t="shared" si="7"/>
        <v>3534.03</v>
      </c>
      <c r="F23" s="18"/>
      <c r="G23" s="18"/>
      <c r="H23" s="18"/>
      <c r="I23" s="29">
        <f t="shared" si="8"/>
        <v>0</v>
      </c>
      <c r="J23" s="19"/>
      <c r="K23" s="19"/>
      <c r="L23" s="19"/>
      <c r="M23" s="19"/>
    </row>
    <row r="24" spans="1:13" ht="15.75" customHeight="1" x14ac:dyDescent="0.25">
      <c r="A24" s="13">
        <v>6</v>
      </c>
      <c r="B24" s="14" t="s">
        <v>35</v>
      </c>
      <c r="C24" s="15" t="s">
        <v>11</v>
      </c>
      <c r="D24" s="17">
        <v>1.2E-2</v>
      </c>
      <c r="E24" s="17">
        <f t="shared" si="7"/>
        <v>42.408360000000002</v>
      </c>
      <c r="F24" s="18"/>
      <c r="G24" s="18"/>
      <c r="H24" s="18"/>
      <c r="I24" s="29">
        <f t="shared" si="8"/>
        <v>0</v>
      </c>
      <c r="J24" s="19"/>
      <c r="K24" s="19"/>
      <c r="L24" s="19"/>
      <c r="M24" s="19"/>
    </row>
    <row r="25" spans="1:13" ht="15.75" customHeight="1" x14ac:dyDescent="0.25">
      <c r="A25" s="13">
        <v>7</v>
      </c>
      <c r="B25" s="14" t="s">
        <v>36</v>
      </c>
      <c r="C25" s="15" t="s">
        <v>11</v>
      </c>
      <c r="D25" s="17">
        <v>0.1</v>
      </c>
      <c r="E25" s="17">
        <f t="shared" si="7"/>
        <v>353.40300000000002</v>
      </c>
      <c r="F25" s="18"/>
      <c r="G25" s="18"/>
      <c r="H25" s="18"/>
      <c r="I25" s="29">
        <f t="shared" si="8"/>
        <v>0</v>
      </c>
      <c r="J25" s="19"/>
      <c r="K25" s="19"/>
      <c r="L25" s="19"/>
      <c r="M25" s="19"/>
    </row>
    <row r="26" spans="1:13" ht="15.75" customHeight="1" x14ac:dyDescent="0.25">
      <c r="A26" s="13">
        <f>A25+1</f>
        <v>8</v>
      </c>
      <c r="B26" s="14" t="s">
        <v>20</v>
      </c>
      <c r="C26" s="15" t="s">
        <v>21</v>
      </c>
      <c r="D26" s="16">
        <v>0.1</v>
      </c>
      <c r="E26" s="17">
        <f t="shared" si="7"/>
        <v>353.40300000000002</v>
      </c>
      <c r="F26" s="18"/>
      <c r="G26" s="18"/>
      <c r="H26" s="18"/>
      <c r="I26" s="29">
        <f t="shared" si="8"/>
        <v>0</v>
      </c>
      <c r="J26" s="19"/>
      <c r="K26" s="19"/>
      <c r="L26" s="19"/>
      <c r="M26" s="19"/>
    </row>
    <row r="27" spans="1:13" ht="15.75" customHeight="1" x14ac:dyDescent="0.25">
      <c r="A27" s="6">
        <v>8</v>
      </c>
      <c r="B27" s="20" t="s">
        <v>39</v>
      </c>
      <c r="C27" s="6" t="s">
        <v>10</v>
      </c>
      <c r="D27" s="6"/>
      <c r="E27" s="6">
        <f>3348*0.7</f>
        <v>2343.6</v>
      </c>
      <c r="F27" s="12"/>
      <c r="G27" s="28">
        <f>F27*E27</f>
        <v>0</v>
      </c>
      <c r="H27" s="12"/>
      <c r="I27" s="28">
        <f>SUM(I28:I30)</f>
        <v>0</v>
      </c>
      <c r="J27" s="4"/>
      <c r="K27" s="4"/>
      <c r="L27" s="4"/>
      <c r="M27" s="4"/>
    </row>
    <row r="28" spans="1:13" ht="15.75" customHeight="1" x14ac:dyDescent="0.25">
      <c r="A28" s="13">
        <v>1</v>
      </c>
      <c r="B28" s="14" t="s">
        <v>40</v>
      </c>
      <c r="C28" s="15" t="s">
        <v>9</v>
      </c>
      <c r="D28" s="16">
        <v>0.45</v>
      </c>
      <c r="E28" s="17">
        <f t="shared" ref="E28:E30" si="9">D28*$E$27</f>
        <v>1054.6199999999999</v>
      </c>
      <c r="F28" s="18"/>
      <c r="G28" s="18"/>
      <c r="H28" s="18"/>
      <c r="I28" s="29">
        <f t="shared" ref="I28:I30" si="10">E28*H28</f>
        <v>0</v>
      </c>
      <c r="J28" s="19"/>
      <c r="K28" s="19"/>
      <c r="L28" s="19"/>
      <c r="M28" s="19"/>
    </row>
    <row r="29" spans="1:13" ht="15.75" customHeight="1" x14ac:dyDescent="0.25">
      <c r="A29" s="13">
        <v>2</v>
      </c>
      <c r="B29" s="14" t="s">
        <v>35</v>
      </c>
      <c r="C29" s="15" t="s">
        <v>11</v>
      </c>
      <c r="D29" s="17">
        <v>0.20050000000000001</v>
      </c>
      <c r="E29" s="17">
        <f t="shared" si="9"/>
        <v>469.89179999999999</v>
      </c>
      <c r="F29" s="18"/>
      <c r="G29" s="18"/>
      <c r="H29" s="18"/>
      <c r="I29" s="29">
        <f t="shared" si="10"/>
        <v>0</v>
      </c>
      <c r="J29" s="19"/>
      <c r="K29" s="19"/>
      <c r="L29" s="19"/>
      <c r="M29" s="19"/>
    </row>
    <row r="30" spans="1:13" ht="30.75" customHeight="1" x14ac:dyDescent="0.25">
      <c r="A30" s="13">
        <v>3</v>
      </c>
      <c r="B30" s="14" t="s">
        <v>31</v>
      </c>
      <c r="C30" s="15" t="s">
        <v>11</v>
      </c>
      <c r="D30" s="16">
        <v>9</v>
      </c>
      <c r="E30" s="17">
        <f t="shared" si="9"/>
        <v>21092.399999999998</v>
      </c>
      <c r="F30" s="18"/>
      <c r="G30" s="18"/>
      <c r="H30" s="18"/>
      <c r="I30" s="29">
        <f t="shared" si="10"/>
        <v>0</v>
      </c>
      <c r="J30" s="19"/>
      <c r="K30" s="19"/>
      <c r="L30" s="19"/>
      <c r="M30" s="19"/>
    </row>
    <row r="31" spans="1:13" ht="15.75" customHeight="1" x14ac:dyDescent="0.25">
      <c r="A31" s="21"/>
      <c r="B31" s="20" t="s">
        <v>41</v>
      </c>
      <c r="C31" s="6"/>
      <c r="D31" s="6"/>
      <c r="E31" s="6"/>
      <c r="F31" s="7"/>
      <c r="G31" s="28">
        <f>SUM(G4:G30)</f>
        <v>0</v>
      </c>
      <c r="H31" s="7"/>
      <c r="I31" s="28">
        <f>I27+I18+I15+I12+I10+I4</f>
        <v>0</v>
      </c>
      <c r="J31" s="4"/>
      <c r="K31" s="4"/>
      <c r="L31" s="4"/>
      <c r="M31" s="4"/>
    </row>
    <row r="32" spans="1:13" ht="15.75" customHeight="1" x14ac:dyDescent="0.25">
      <c r="A32" s="9"/>
      <c r="B32" s="10" t="s">
        <v>42</v>
      </c>
      <c r="C32" s="9"/>
      <c r="D32" s="9"/>
      <c r="E32" s="9"/>
      <c r="F32" s="11"/>
      <c r="G32" s="11"/>
      <c r="H32" s="11"/>
      <c r="I32" s="11"/>
      <c r="J32" s="5"/>
      <c r="K32" s="5"/>
      <c r="L32" s="5"/>
      <c r="M32" s="5"/>
    </row>
    <row r="33" spans="1:13" ht="15.75" customHeight="1" x14ac:dyDescent="0.25">
      <c r="A33" s="6">
        <v>1</v>
      </c>
      <c r="B33" s="20" t="s">
        <v>43</v>
      </c>
      <c r="C33" s="6" t="s">
        <v>9</v>
      </c>
      <c r="D33" s="6"/>
      <c r="E33" s="6">
        <v>405.43</v>
      </c>
      <c r="F33" s="12"/>
      <c r="G33" s="28">
        <f>F33*E33</f>
        <v>0</v>
      </c>
      <c r="H33" s="12"/>
      <c r="I33" s="28">
        <f>SUM(I34:I41)</f>
        <v>0</v>
      </c>
      <c r="J33" s="4"/>
      <c r="K33" s="4"/>
      <c r="L33" s="4"/>
      <c r="M33" s="4"/>
    </row>
    <row r="34" spans="1:13" ht="15.75" customHeight="1" x14ac:dyDescent="0.25">
      <c r="A34" s="13">
        <v>1</v>
      </c>
      <c r="B34" s="14" t="s">
        <v>44</v>
      </c>
      <c r="C34" s="15" t="s">
        <v>9</v>
      </c>
      <c r="D34" s="17">
        <v>1.05</v>
      </c>
      <c r="E34" s="17">
        <f t="shared" ref="E34:E41" si="11">D34*$E$33</f>
        <v>425.70150000000001</v>
      </c>
      <c r="F34" s="18"/>
      <c r="G34" s="18"/>
      <c r="H34" s="18"/>
      <c r="I34" s="29">
        <f t="shared" ref="I34:I41" si="12">E34*H34</f>
        <v>0</v>
      </c>
      <c r="J34" s="19"/>
      <c r="K34" s="19"/>
      <c r="L34" s="19"/>
      <c r="M34" s="19"/>
    </row>
    <row r="35" spans="1:13" ht="15.75" customHeight="1" x14ac:dyDescent="0.25">
      <c r="A35" s="13">
        <v>2</v>
      </c>
      <c r="B35" s="14" t="s">
        <v>45</v>
      </c>
      <c r="C35" s="15" t="s">
        <v>11</v>
      </c>
      <c r="D35" s="17">
        <v>4</v>
      </c>
      <c r="E35" s="17">
        <f t="shared" si="11"/>
        <v>1621.72</v>
      </c>
      <c r="F35" s="18"/>
      <c r="G35" s="18"/>
      <c r="H35" s="18"/>
      <c r="I35" s="29">
        <f t="shared" si="12"/>
        <v>0</v>
      </c>
      <c r="J35" s="19"/>
      <c r="K35" s="19"/>
      <c r="L35" s="19"/>
      <c r="M35" s="19"/>
    </row>
    <row r="36" spans="1:13" ht="15.75" customHeight="1" x14ac:dyDescent="0.25">
      <c r="A36" s="13">
        <v>3</v>
      </c>
      <c r="B36" s="14" t="s">
        <v>46</v>
      </c>
      <c r="C36" s="15" t="s">
        <v>11</v>
      </c>
      <c r="D36" s="17">
        <v>2.5</v>
      </c>
      <c r="E36" s="17">
        <f t="shared" si="11"/>
        <v>1013.575</v>
      </c>
      <c r="F36" s="18"/>
      <c r="G36" s="18"/>
      <c r="H36" s="18"/>
      <c r="I36" s="29">
        <f t="shared" si="12"/>
        <v>0</v>
      </c>
      <c r="J36" s="19"/>
      <c r="K36" s="19"/>
      <c r="L36" s="19"/>
      <c r="M36" s="19"/>
    </row>
    <row r="37" spans="1:13" ht="15.75" customHeight="1" x14ac:dyDescent="0.25">
      <c r="A37" s="13">
        <v>4</v>
      </c>
      <c r="B37" s="14" t="s">
        <v>33</v>
      </c>
      <c r="C37" s="15" t="s">
        <v>11</v>
      </c>
      <c r="D37" s="17">
        <f>D36</f>
        <v>2.5</v>
      </c>
      <c r="E37" s="17">
        <f t="shared" si="11"/>
        <v>1013.575</v>
      </c>
      <c r="F37" s="18"/>
      <c r="G37" s="18"/>
      <c r="H37" s="18"/>
      <c r="I37" s="29">
        <f t="shared" si="12"/>
        <v>0</v>
      </c>
      <c r="J37" s="19"/>
      <c r="K37" s="19"/>
      <c r="L37" s="19"/>
      <c r="M37" s="19"/>
    </row>
    <row r="38" spans="1:13" ht="15.75" customHeight="1" x14ac:dyDescent="0.25">
      <c r="A38" s="13">
        <v>5</v>
      </c>
      <c r="B38" s="14" t="s">
        <v>34</v>
      </c>
      <c r="C38" s="15" t="s">
        <v>10</v>
      </c>
      <c r="D38" s="17">
        <v>1.1000000000000001</v>
      </c>
      <c r="E38" s="17">
        <f t="shared" si="11"/>
        <v>445.97300000000007</v>
      </c>
      <c r="F38" s="18"/>
      <c r="G38" s="18"/>
      <c r="H38" s="18"/>
      <c r="I38" s="29">
        <f t="shared" si="12"/>
        <v>0</v>
      </c>
      <c r="J38" s="19"/>
      <c r="K38" s="19"/>
      <c r="L38" s="19"/>
      <c r="M38" s="19"/>
    </row>
    <row r="39" spans="1:13" ht="15.75" customHeight="1" x14ac:dyDescent="0.25">
      <c r="A39" s="13">
        <v>6</v>
      </c>
      <c r="B39" s="14" t="s">
        <v>35</v>
      </c>
      <c r="C39" s="15" t="s">
        <v>11</v>
      </c>
      <c r="D39" s="17">
        <v>0.15</v>
      </c>
      <c r="E39" s="17">
        <f t="shared" si="11"/>
        <v>60.814499999999995</v>
      </c>
      <c r="F39" s="18"/>
      <c r="G39" s="18"/>
      <c r="H39" s="18"/>
      <c r="I39" s="29">
        <f t="shared" si="12"/>
        <v>0</v>
      </c>
      <c r="J39" s="19"/>
      <c r="K39" s="19"/>
      <c r="L39" s="19"/>
      <c r="M39" s="19"/>
    </row>
    <row r="40" spans="1:13" ht="15.75" customHeight="1" x14ac:dyDescent="0.25">
      <c r="A40" s="13">
        <v>7</v>
      </c>
      <c r="B40" s="14" t="s">
        <v>36</v>
      </c>
      <c r="C40" s="15" t="s">
        <v>11</v>
      </c>
      <c r="D40" s="17">
        <v>0.05</v>
      </c>
      <c r="E40" s="17">
        <f t="shared" si="11"/>
        <v>20.271500000000003</v>
      </c>
      <c r="F40" s="18"/>
      <c r="G40" s="18"/>
      <c r="H40" s="18"/>
      <c r="I40" s="29">
        <f t="shared" si="12"/>
        <v>0</v>
      </c>
      <c r="J40" s="19"/>
      <c r="K40" s="19"/>
      <c r="L40" s="19"/>
      <c r="M40" s="19"/>
    </row>
    <row r="41" spans="1:13" ht="15.75" customHeight="1" x14ac:dyDescent="0.25">
      <c r="A41" s="13">
        <f>A40+1</f>
        <v>8</v>
      </c>
      <c r="B41" s="14" t="s">
        <v>20</v>
      </c>
      <c r="C41" s="15" t="s">
        <v>21</v>
      </c>
      <c r="D41" s="16">
        <v>0.15</v>
      </c>
      <c r="E41" s="17">
        <f t="shared" si="11"/>
        <v>60.814499999999995</v>
      </c>
      <c r="F41" s="18"/>
      <c r="G41" s="18"/>
      <c r="H41" s="18"/>
      <c r="I41" s="29">
        <f t="shared" si="12"/>
        <v>0</v>
      </c>
      <c r="J41" s="19"/>
      <c r="K41" s="19"/>
      <c r="L41" s="19"/>
      <c r="M41" s="19"/>
    </row>
    <row r="42" spans="1:13" ht="15.75" customHeight="1" x14ac:dyDescent="0.25">
      <c r="A42" s="21"/>
      <c r="B42" s="20" t="s">
        <v>47</v>
      </c>
      <c r="C42" s="6"/>
      <c r="D42" s="6"/>
      <c r="E42" s="6"/>
      <c r="F42" s="7"/>
      <c r="G42" s="31">
        <f>G33</f>
        <v>0</v>
      </c>
      <c r="H42" s="7"/>
      <c r="I42" s="28">
        <f>I33</f>
        <v>0</v>
      </c>
      <c r="J42" s="4"/>
      <c r="K42" s="4"/>
      <c r="L42" s="4"/>
      <c r="M42" s="4"/>
    </row>
    <row r="43" spans="1:13" ht="15.75" customHeight="1" x14ac:dyDescent="0.25">
      <c r="A43" s="21"/>
      <c r="B43" s="20" t="s">
        <v>48</v>
      </c>
      <c r="C43" s="6"/>
      <c r="D43" s="6"/>
      <c r="E43" s="6"/>
      <c r="F43" s="7"/>
      <c r="G43" s="31">
        <f>G42+G31</f>
        <v>0</v>
      </c>
      <c r="H43" s="7"/>
      <c r="I43" s="28">
        <f>I42+I31</f>
        <v>0</v>
      </c>
      <c r="J43" s="4"/>
      <c r="K43" s="4"/>
      <c r="L43" s="4"/>
      <c r="M43" s="4"/>
    </row>
    <row r="44" spans="1:13" ht="15.75" customHeight="1" x14ac:dyDescent="0.25">
      <c r="A44" s="21"/>
      <c r="B44" s="20" t="s">
        <v>49</v>
      </c>
      <c r="C44" s="6"/>
      <c r="D44" s="6"/>
      <c r="E44" s="6"/>
      <c r="F44" s="7"/>
      <c r="G44" s="31">
        <f>G43*0.07</f>
        <v>0</v>
      </c>
      <c r="H44" s="7"/>
      <c r="I44" s="28"/>
      <c r="J44" s="4"/>
      <c r="K44" s="4"/>
      <c r="L44" s="4"/>
      <c r="M44" s="4"/>
    </row>
    <row r="45" spans="1:13" ht="15.75" customHeight="1" x14ac:dyDescent="0.25">
      <c r="A45" s="6"/>
      <c r="B45" s="20" t="s">
        <v>50</v>
      </c>
      <c r="C45" s="6"/>
      <c r="D45" s="6"/>
      <c r="E45" s="6"/>
      <c r="F45" s="7"/>
      <c r="G45" s="32">
        <f>(G43+G44)*0.15</f>
        <v>0</v>
      </c>
      <c r="H45" s="7"/>
      <c r="I45" s="30"/>
      <c r="J45" s="4"/>
      <c r="K45" s="4"/>
      <c r="L45" s="4"/>
      <c r="M45" s="4"/>
    </row>
    <row r="46" spans="1:13" ht="15.75" customHeight="1" x14ac:dyDescent="0.25">
      <c r="A46" s="21"/>
      <c r="B46" s="20" t="s">
        <v>51</v>
      </c>
      <c r="C46" s="6"/>
      <c r="D46" s="6"/>
      <c r="E46" s="6"/>
      <c r="F46" s="7"/>
      <c r="G46" s="22"/>
      <c r="H46" s="7"/>
      <c r="I46" s="28">
        <f>I43*0.08</f>
        <v>0</v>
      </c>
      <c r="J46" s="4"/>
      <c r="K46" s="4"/>
      <c r="L46" s="4"/>
      <c r="M46" s="4"/>
    </row>
    <row r="47" spans="1:13" ht="15.75" customHeight="1" x14ac:dyDescent="0.25">
      <c r="A47" s="21"/>
      <c r="B47" s="20" t="s">
        <v>52</v>
      </c>
      <c r="C47" s="6"/>
      <c r="D47" s="6"/>
      <c r="E47" s="6"/>
      <c r="F47" s="7"/>
      <c r="G47" s="22"/>
      <c r="H47" s="7"/>
      <c r="I47" s="28">
        <f>(I43+I46)*0.05</f>
        <v>0</v>
      </c>
      <c r="J47" s="4"/>
      <c r="K47" s="4"/>
      <c r="L47" s="4"/>
      <c r="M47" s="4"/>
    </row>
    <row r="48" spans="1:13" ht="15.75" customHeight="1" x14ac:dyDescent="0.25">
      <c r="A48" s="6"/>
      <c r="B48" s="20" t="s">
        <v>53</v>
      </c>
      <c r="C48" s="6"/>
      <c r="D48" s="6"/>
      <c r="E48" s="6"/>
      <c r="F48" s="7"/>
      <c r="G48" s="32">
        <f>G43+G44+G45</f>
        <v>0</v>
      </c>
      <c r="H48" s="7"/>
      <c r="I48" s="30">
        <f>I43+I46+I47</f>
        <v>0</v>
      </c>
      <c r="J48" s="4"/>
      <c r="K48" s="4"/>
      <c r="L48" s="4"/>
      <c r="M48" s="4"/>
    </row>
    <row r="49" spans="1:13" ht="15.75" customHeight="1" x14ac:dyDescent="0.25">
      <c r="A49" s="6"/>
      <c r="B49" s="20" t="s">
        <v>54</v>
      </c>
      <c r="C49" s="6"/>
      <c r="D49" s="6"/>
      <c r="E49" s="6"/>
      <c r="F49" s="7"/>
      <c r="G49" s="32">
        <f>G48*0.2</f>
        <v>0</v>
      </c>
      <c r="H49" s="7"/>
      <c r="I49" s="23"/>
      <c r="J49" s="4"/>
      <c r="K49" s="4"/>
      <c r="L49" s="4"/>
      <c r="M49" s="4"/>
    </row>
    <row r="50" spans="1:13" ht="15.75" customHeight="1" x14ac:dyDescent="0.25">
      <c r="A50" s="6"/>
      <c r="B50" s="20"/>
      <c r="C50" s="6"/>
      <c r="D50" s="6"/>
      <c r="E50" s="6"/>
      <c r="F50" s="7"/>
      <c r="G50" s="23"/>
      <c r="H50" s="7"/>
      <c r="I50" s="23"/>
      <c r="J50" s="4"/>
      <c r="K50" s="4"/>
      <c r="L50" s="4"/>
      <c r="M50" s="4"/>
    </row>
    <row r="51" spans="1:13" ht="15.75" customHeight="1" x14ac:dyDescent="0.25">
      <c r="A51" s="6"/>
      <c r="B51" s="20" t="s">
        <v>55</v>
      </c>
      <c r="C51" s="24"/>
      <c r="D51" s="6"/>
      <c r="E51" s="6"/>
      <c r="F51" s="7"/>
      <c r="G51" s="7"/>
      <c r="H51" s="30">
        <f>G48+G49+I48+I49</f>
        <v>0</v>
      </c>
      <c r="I51" s="7"/>
      <c r="J51" s="4"/>
      <c r="K51" s="4"/>
      <c r="L51" s="4"/>
      <c r="M51" s="4"/>
    </row>
    <row r="52" spans="1:13" ht="15.75" customHeight="1" x14ac:dyDescent="0.25">
      <c r="A52" s="1"/>
      <c r="B52" s="25"/>
      <c r="C52" s="1"/>
      <c r="D52" s="5"/>
      <c r="E52" s="5"/>
      <c r="F52" s="5"/>
      <c r="G52" s="5"/>
      <c r="H52" s="26"/>
      <c r="I52" s="5"/>
      <c r="J52" s="5"/>
      <c r="K52" s="5"/>
      <c r="L52" s="5"/>
      <c r="M52" s="5"/>
    </row>
    <row r="53" spans="1:13" ht="15.75" customHeight="1" x14ac:dyDescent="0.25">
      <c r="A53" s="1"/>
      <c r="B53" s="25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5.75" customHeight="1" x14ac:dyDescent="0.25">
      <c r="A54" s="1"/>
      <c r="B54" s="25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5.75" customHeight="1" x14ac:dyDescent="0.25">
      <c r="A55" s="1"/>
      <c r="B55" s="25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5.75" customHeight="1" x14ac:dyDescent="0.25">
      <c r="A56" s="1"/>
      <c r="B56" s="25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5.75" customHeight="1" x14ac:dyDescent="0.25">
      <c r="A57" s="1"/>
      <c r="B57" s="25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5.75" customHeight="1" x14ac:dyDescent="0.25">
      <c r="A58" s="1"/>
      <c r="B58" s="25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5.75" customHeight="1" x14ac:dyDescent="0.25">
      <c r="A59" s="1"/>
      <c r="B59" s="25"/>
      <c r="C59" s="1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5.75" customHeight="1" x14ac:dyDescent="0.25">
      <c r="A60" s="1"/>
      <c r="B60" s="25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5.75" customHeight="1" x14ac:dyDescent="0.25">
      <c r="A61" s="1"/>
      <c r="B61" s="25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5.75" customHeight="1" x14ac:dyDescent="0.25">
      <c r="A62" s="1"/>
      <c r="B62" s="25"/>
      <c r="C62" s="1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5.75" customHeight="1" x14ac:dyDescent="0.25">
      <c r="A63" s="1"/>
      <c r="B63" s="25"/>
      <c r="C63" s="1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5.75" customHeight="1" x14ac:dyDescent="0.25">
      <c r="A64" s="1"/>
      <c r="B64" s="25"/>
      <c r="C64" s="1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 x14ac:dyDescent="0.25">
      <c r="A65" s="1"/>
      <c r="B65" s="25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 x14ac:dyDescent="0.25">
      <c r="A66" s="1"/>
      <c r="B66" s="25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 x14ac:dyDescent="0.25">
      <c r="A67" s="1"/>
      <c r="B67" s="25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 x14ac:dyDescent="0.25">
      <c r="A68" s="1"/>
      <c r="B68" s="25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 x14ac:dyDescent="0.25">
      <c r="A69" s="1"/>
      <c r="B69" s="25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 x14ac:dyDescent="0.25">
      <c r="A70" s="1"/>
      <c r="B70" s="25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 x14ac:dyDescent="0.25">
      <c r="A71" s="1"/>
      <c r="B71" s="25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 x14ac:dyDescent="0.25">
      <c r="A72" s="1"/>
      <c r="B72" s="25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 x14ac:dyDescent="0.25">
      <c r="A73" s="1"/>
      <c r="B73" s="25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 x14ac:dyDescent="0.25">
      <c r="A74" s="1"/>
      <c r="B74" s="25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 x14ac:dyDescent="0.25">
      <c r="A75" s="1"/>
      <c r="B75" s="25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 x14ac:dyDescent="0.25">
      <c r="A76" s="1"/>
      <c r="B76" s="25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 x14ac:dyDescent="0.25">
      <c r="A77" s="1"/>
      <c r="B77" s="25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 x14ac:dyDescent="0.25">
      <c r="A78" s="1"/>
      <c r="B78" s="25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 x14ac:dyDescent="0.25">
      <c r="A79" s="1"/>
      <c r="B79" s="25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 x14ac:dyDescent="0.25">
      <c r="A80" s="1"/>
      <c r="B80" s="25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 x14ac:dyDescent="0.25">
      <c r="A81" s="1"/>
      <c r="B81" s="25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 x14ac:dyDescent="0.25">
      <c r="A82" s="1"/>
      <c r="B82" s="25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 x14ac:dyDescent="0.25">
      <c r="A83" s="1"/>
      <c r="B83" s="25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 x14ac:dyDescent="0.25">
      <c r="A84" s="1"/>
      <c r="B84" s="25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 x14ac:dyDescent="0.25">
      <c r="A85" s="1"/>
      <c r="B85" s="25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 x14ac:dyDescent="0.25">
      <c r="A86" s="1"/>
      <c r="B86" s="25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 x14ac:dyDescent="0.25">
      <c r="A87" s="1"/>
      <c r="B87" s="25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 x14ac:dyDescent="0.25">
      <c r="A88" s="1"/>
      <c r="B88" s="25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 x14ac:dyDescent="0.25">
      <c r="A89" s="1"/>
      <c r="B89" s="25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 x14ac:dyDescent="0.25">
      <c r="A90" s="1"/>
      <c r="B90" s="25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 x14ac:dyDescent="0.25">
      <c r="A91" s="1"/>
      <c r="B91" s="25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 x14ac:dyDescent="0.25">
      <c r="A92" s="1"/>
      <c r="B92" s="25"/>
      <c r="C92" s="1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 x14ac:dyDescent="0.25">
      <c r="A93" s="1"/>
      <c r="B93" s="25"/>
      <c r="C93" s="1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 x14ac:dyDescent="0.25">
      <c r="A94" s="1"/>
      <c r="B94" s="25"/>
      <c r="C94" s="1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 x14ac:dyDescent="0.25">
      <c r="A95" s="1"/>
      <c r="B95" s="25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 x14ac:dyDescent="0.25">
      <c r="A96" s="1"/>
      <c r="B96" s="25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 x14ac:dyDescent="0.25">
      <c r="A97" s="1"/>
      <c r="B97" s="25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 x14ac:dyDescent="0.25">
      <c r="A98" s="1"/>
      <c r="B98" s="25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 x14ac:dyDescent="0.25">
      <c r="A99" s="1"/>
      <c r="B99" s="25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 x14ac:dyDescent="0.25">
      <c r="A100" s="1"/>
      <c r="B100" s="25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</dc:creator>
  <cp:lastModifiedBy>Алтайское ОП</cp:lastModifiedBy>
  <cp:lastPrinted>2025-11-30T09:12:44Z</cp:lastPrinted>
  <dcterms:created xsi:type="dcterms:W3CDTF">2023-10-09T13:13:07Z</dcterms:created>
  <dcterms:modified xsi:type="dcterms:W3CDTF">2025-12-02T09:44:30Z</dcterms:modified>
</cp:coreProperties>
</file>